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netautari/Library/Mobile Documents/com~apple~CloudDocs/BLUE GECKO ESTATES S.L/PIMP WORK/Goldman Capital Grupo/Goldman Capital Real Estate/LISTINGS/Mijas Las Lagunas Plots/"/>
    </mc:Choice>
  </mc:AlternateContent>
  <xr:revisionPtr revIDLastSave="0" documentId="8_{AA7855EE-89C3-B649-9449-71343F3D9AEA}" xr6:coauthVersionLast="47" xr6:coauthVersionMax="47" xr10:uidLastSave="{00000000-0000-0000-0000-000000000000}"/>
  <bookViews>
    <workbookView xWindow="0" yWindow="780" windowWidth="27700" windowHeight="20160" xr2:uid="{438C9F6B-7932-4BAC-A845-0090E38635C0}"/>
  </bookViews>
  <sheets>
    <sheet name="Hoja1" sheetId="1" r:id="rId1"/>
  </sheets>
  <definedNames>
    <definedName name="_xlnm.Print_Area" localSheetId="0">Hoja1!$A$1:$G$38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1" l="1"/>
  <c r="E26" i="1"/>
  <c r="E30" i="1"/>
  <c r="E34" i="1"/>
  <c r="G26" i="1"/>
  <c r="G22" i="1"/>
  <c r="G21" i="1"/>
  <c r="G20" i="1"/>
  <c r="G19" i="1"/>
  <c r="G18" i="1"/>
  <c r="G17" i="1"/>
  <c r="D26" i="1"/>
  <c r="D30" i="1"/>
  <c r="D34" i="1"/>
  <c r="E18" i="1"/>
  <c r="E19" i="1"/>
  <c r="E20" i="1"/>
  <c r="E21" i="1"/>
  <c r="E22" i="1"/>
  <c r="B24" i="1"/>
  <c r="D24" i="1" s="1"/>
  <c r="E17" i="1"/>
  <c r="D18" i="1"/>
  <c r="D19" i="1"/>
  <c r="D20" i="1"/>
  <c r="D21" i="1"/>
  <c r="D22" i="1"/>
  <c r="D17" i="1"/>
  <c r="B28" i="1" l="1"/>
  <c r="G24" i="1"/>
  <c r="E28" i="1"/>
  <c r="E24" i="1"/>
  <c r="D28" i="1" l="1"/>
  <c r="B32" i="1"/>
  <c r="G28" i="1"/>
  <c r="B36" i="1" l="1"/>
  <c r="G32" i="1"/>
  <c r="E32" i="1"/>
  <c r="D32" i="1"/>
  <c r="G38" i="1" l="1"/>
  <c r="G36" i="1"/>
  <c r="E36" i="1"/>
  <c r="D36" i="1"/>
</calcChain>
</file>

<file path=xl/sharedStrings.xml><?xml version="1.0" encoding="utf-8"?>
<sst xmlns="http://schemas.openxmlformats.org/spreadsheetml/2006/main" count="35" uniqueCount="34">
  <si>
    <t>ESTUDIO ECONOMICO SOLAR LAGUNAS DE MIJAS</t>
  </si>
  <si>
    <t>DATOS BASICOS</t>
  </si>
  <si>
    <t>TIPOLOGIA</t>
  </si>
  <si>
    <t>SUPF PARCELAS</t>
  </si>
  <si>
    <t>EDIFICABILIDAD</t>
  </si>
  <si>
    <t>NUMERO VIVIENDAS</t>
  </si>
  <si>
    <t>SITUACION URBANISTICA</t>
  </si>
  <si>
    <t>PARCELAS</t>
  </si>
  <si>
    <t>COLECTIVA</t>
  </si>
  <si>
    <t>22,370 M2</t>
  </si>
  <si>
    <t>18,928 M2</t>
  </si>
  <si>
    <t>Aprobado Plan Parcial y P.Urbanización. Pte ejecutar urbanización</t>
  </si>
  <si>
    <t>ALTURAS PARCELA 2</t>
  </si>
  <si>
    <t>ALTURAS PARCELA 1</t>
  </si>
  <si>
    <t>PRESUPUESTO</t>
  </si>
  <si>
    <t>GASTOS</t>
  </si>
  <si>
    <t>PROYECTOS</t>
  </si>
  <si>
    <t>O. NUEVA Y OTROS</t>
  </si>
  <si>
    <t>LICENCIA</t>
  </si>
  <si>
    <t>COSTES CONSTRUCCION</t>
  </si>
  <si>
    <t>TOTAL</t>
  </si>
  <si>
    <t>MARKETING Y COMERCIAL</t>
  </si>
  <si>
    <t>M2</t>
  </si>
  <si>
    <t>COSTE/M2</t>
  </si>
  <si>
    <t>COSTE VIVDA</t>
  </si>
  <si>
    <t>PARCELA/TECHO</t>
  </si>
  <si>
    <t>URBANIZACION</t>
  </si>
  <si>
    <t>VENTAS</t>
  </si>
  <si>
    <t>TOTAL COSTES</t>
  </si>
  <si>
    <t>BENEFICIO</t>
  </si>
  <si>
    <t>GASTOS FINANCIEROS</t>
  </si>
  <si>
    <t>COSTE S/VTAS</t>
  </si>
  <si>
    <t>BENEFICIO NETO</t>
  </si>
  <si>
    <t>Bº NETO SOBRE INVERSION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</si>
</sst>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&quot;€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theme="1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rgb="FF76E3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1" fillId="0" borderId="1" xfId="0" applyFont="1" applyBorder="1"/>
    <xf numFmtId="164" fontId="1" fillId="0" borderId="1" xfId="0" applyNumberFormat="1" applyFont="1" applyBorder="1"/>
    <xf numFmtId="164" fontId="2" fillId="0" borderId="0" xfId="0" applyNumberFormat="1" applyFont="1"/>
    <xf numFmtId="3" fontId="1" fillId="0" borderId="1" xfId="0" applyNumberFormat="1" applyFont="1" applyBorder="1"/>
    <xf numFmtId="0" fontId="2" fillId="0" borderId="1" xfId="0" applyFont="1" applyBorder="1"/>
    <xf numFmtId="164" fontId="2" fillId="0" borderId="1" xfId="0" applyNumberFormat="1" applyFont="1" applyBorder="1"/>
    <xf numFmtId="10" fontId="1" fillId="0" borderId="1" xfId="0" applyNumberFormat="1" applyFont="1" applyBorder="1"/>
    <xf numFmtId="10" fontId="2" fillId="0" borderId="1" xfId="0" applyNumberFormat="1" applyFont="1" applyBorder="1"/>
    <xf numFmtId="0" fontId="2" fillId="3" borderId="0" xfId="0" applyFont="1" applyFill="1"/>
    <xf numFmtId="0" fontId="2" fillId="3" borderId="1" xfId="0" applyFont="1" applyFill="1" applyBorder="1"/>
    <xf numFmtId="164" fontId="2" fillId="3" borderId="1" xfId="0" applyNumberFormat="1" applyFont="1" applyFill="1" applyBorder="1"/>
    <xf numFmtId="10" fontId="2" fillId="3" borderId="1" xfId="0" applyNumberFormat="1" applyFont="1" applyFill="1" applyBorder="1"/>
    <xf numFmtId="0" fontId="1" fillId="2" borderId="0" xfId="0" applyFont="1" applyFill="1" applyBorder="1"/>
    <xf numFmtId="164" fontId="1" fillId="0" borderId="0" xfId="0" applyNumberFormat="1" applyFont="1" applyBorder="1"/>
    <xf numFmtId="0" fontId="1" fillId="0" borderId="0" xfId="0" applyFont="1" applyBorder="1"/>
    <xf numFmtId="10" fontId="1" fillId="0" borderId="0" xfId="0" applyNumberFormat="1" applyFont="1" applyBorder="1"/>
    <xf numFmtId="10" fontId="2" fillId="0" borderId="0" xfId="0" applyNumberFormat="1" applyFont="1" applyBorder="1"/>
    <xf numFmtId="0" fontId="2" fillId="2" borderId="2" xfId="0" applyFont="1" applyFill="1" applyBorder="1"/>
    <xf numFmtId="0" fontId="1" fillId="2" borderId="3" xfId="0" applyFont="1" applyFill="1" applyBorder="1"/>
    <xf numFmtId="164" fontId="1" fillId="2" borderId="3" xfId="0" applyNumberFormat="1" applyFont="1" applyFill="1" applyBorder="1"/>
    <xf numFmtId="10" fontId="1" fillId="2" borderId="4" xfId="0" applyNumberFormat="1" applyFont="1" applyFill="1" applyBorder="1"/>
    <xf numFmtId="0" fontId="3" fillId="0" borderId="1" xfId="0" applyFont="1" applyBorder="1"/>
    <xf numFmtId="165" fontId="1" fillId="2" borderId="0" xfId="0" applyNumberFormat="1" applyFont="1" applyFill="1" applyBorder="1" applyAlignment="1">
      <alignment horizontal="left"/>
    </xf>
    <xf numFmtId="165" fontId="1" fillId="0" borderId="0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65" fontId="1" fillId="0" borderId="1" xfId="0" applyNumberFormat="1" applyFont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165" fontId="2" fillId="0" borderId="1" xfId="0" applyNumberFormat="1" applyFont="1" applyBorder="1" applyAlignment="1">
      <alignment horizontal="left"/>
    </xf>
    <xf numFmtId="165" fontId="2" fillId="3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ED7C9-AE68-47AE-AE4B-3A830F02E543}">
  <dimension ref="A1:I38"/>
  <sheetViews>
    <sheetView tabSelected="1" zoomScale="113" workbookViewId="0">
      <selection activeCell="K24" sqref="K24"/>
    </sheetView>
  </sheetViews>
  <sheetFormatPr baseColWidth="10" defaultRowHeight="14" x14ac:dyDescent="0.15"/>
  <cols>
    <col min="1" max="1" width="46.1640625" style="1" bestFit="1" customWidth="1"/>
    <col min="2" max="2" width="12.33203125" style="28" bestFit="1" customWidth="1"/>
    <col min="3" max="3" width="10.83203125" style="19"/>
    <col min="4" max="4" width="10.5" style="18" bestFit="1" customWidth="1"/>
    <col min="5" max="5" width="13.1640625" style="18" bestFit="1" customWidth="1"/>
    <col min="6" max="6" width="10.83203125" style="19"/>
    <col min="7" max="7" width="13.5" style="20" bestFit="1" customWidth="1"/>
    <col min="8" max="8" width="10.83203125" style="1"/>
    <col min="9" max="9" width="12.33203125" style="1" bestFit="1" customWidth="1"/>
    <col min="10" max="16384" width="10.83203125" style="1"/>
  </cols>
  <sheetData>
    <row r="1" spans="1:7" x14ac:dyDescent="0.15">
      <c r="A1" s="3" t="s">
        <v>0</v>
      </c>
      <c r="B1" s="27"/>
      <c r="C1" s="17"/>
    </row>
    <row r="3" spans="1:7" x14ac:dyDescent="0.15">
      <c r="A3" s="4" t="s">
        <v>1</v>
      </c>
    </row>
    <row r="5" spans="1:7" x14ac:dyDescent="0.15">
      <c r="A5" s="5" t="s">
        <v>7</v>
      </c>
      <c r="B5" s="29">
        <v>2</v>
      </c>
    </row>
    <row r="6" spans="1:7" x14ac:dyDescent="0.15">
      <c r="A6" s="5" t="s">
        <v>2</v>
      </c>
      <c r="B6" s="30" t="s">
        <v>8</v>
      </c>
    </row>
    <row r="7" spans="1:7" x14ac:dyDescent="0.15">
      <c r="A7" s="5" t="s">
        <v>3</v>
      </c>
      <c r="B7" s="30" t="s">
        <v>10</v>
      </c>
    </row>
    <row r="8" spans="1:7" x14ac:dyDescent="0.15">
      <c r="A8" s="5" t="s">
        <v>4</v>
      </c>
      <c r="B8" s="30" t="s">
        <v>9</v>
      </c>
    </row>
    <row r="9" spans="1:7" x14ac:dyDescent="0.15">
      <c r="A9" s="5" t="s">
        <v>5</v>
      </c>
      <c r="B9" s="30">
        <v>240</v>
      </c>
    </row>
    <row r="10" spans="1:7" x14ac:dyDescent="0.15">
      <c r="A10" s="5" t="s">
        <v>6</v>
      </c>
      <c r="B10" s="30" t="s">
        <v>11</v>
      </c>
    </row>
    <row r="11" spans="1:7" x14ac:dyDescent="0.15">
      <c r="A11" s="5" t="s">
        <v>13</v>
      </c>
      <c r="B11" s="30"/>
    </row>
    <row r="12" spans="1:7" x14ac:dyDescent="0.15">
      <c r="A12" s="5" t="s">
        <v>12</v>
      </c>
      <c r="B12" s="30"/>
    </row>
    <row r="13" spans="1:7" ht="15" thickBot="1" x14ac:dyDescent="0.2"/>
    <row r="14" spans="1:7" s="2" customFormat="1" x14ac:dyDescent="0.15">
      <c r="A14" s="22" t="s">
        <v>14</v>
      </c>
      <c r="B14" s="31" t="s">
        <v>20</v>
      </c>
      <c r="C14" s="23" t="s">
        <v>22</v>
      </c>
      <c r="D14" s="24" t="s">
        <v>23</v>
      </c>
      <c r="E14" s="24" t="s">
        <v>24</v>
      </c>
      <c r="F14" s="23"/>
      <c r="G14" s="25" t="s">
        <v>31</v>
      </c>
    </row>
    <row r="15" spans="1:7" x14ac:dyDescent="0.15">
      <c r="A15" s="26" t="s">
        <v>15</v>
      </c>
      <c r="B15" s="30"/>
      <c r="C15" s="5"/>
      <c r="D15" s="6"/>
      <c r="E15" s="5">
        <v>240</v>
      </c>
      <c r="F15" s="5"/>
      <c r="G15" s="11"/>
    </row>
    <row r="16" spans="1:7" x14ac:dyDescent="0.15">
      <c r="A16" s="5"/>
      <c r="B16" s="30"/>
      <c r="C16" s="5"/>
      <c r="D16" s="6"/>
      <c r="E16" s="6"/>
      <c r="F16" s="5"/>
      <c r="G16" s="11"/>
    </row>
    <row r="17" spans="1:9" x14ac:dyDescent="0.15">
      <c r="A17" s="5" t="s">
        <v>25</v>
      </c>
      <c r="B17" s="30">
        <v>10000000</v>
      </c>
      <c r="C17" s="8">
        <v>22370</v>
      </c>
      <c r="D17" s="6">
        <f>+B17/C17</f>
        <v>447.02726866338844</v>
      </c>
      <c r="E17" s="6">
        <f>+B17/240</f>
        <v>41666.666666666664</v>
      </c>
      <c r="F17" s="5"/>
      <c r="G17" s="11">
        <f>+B17/B30</f>
        <v>0.10416666666666667</v>
      </c>
    </row>
    <row r="18" spans="1:9" x14ac:dyDescent="0.15">
      <c r="A18" s="5" t="s">
        <v>26</v>
      </c>
      <c r="B18" s="30">
        <v>4500000</v>
      </c>
      <c r="C18" s="8">
        <v>22370</v>
      </c>
      <c r="D18" s="6">
        <f t="shared" ref="D18:D36" si="0">+B18/C18</f>
        <v>201.16227089852481</v>
      </c>
      <c r="E18" s="6">
        <f t="shared" ref="E18:E36" si="1">+B18/240</f>
        <v>18750</v>
      </c>
      <c r="F18" s="5"/>
      <c r="G18" s="11">
        <f>+B18/B30</f>
        <v>4.6875E-2</v>
      </c>
    </row>
    <row r="19" spans="1:9" x14ac:dyDescent="0.15">
      <c r="A19" s="5" t="s">
        <v>16</v>
      </c>
      <c r="B19" s="30">
        <v>500000</v>
      </c>
      <c r="C19" s="5">
        <v>22370</v>
      </c>
      <c r="D19" s="6">
        <f t="shared" si="0"/>
        <v>22.351363433169425</v>
      </c>
      <c r="E19" s="6">
        <f t="shared" si="1"/>
        <v>2083.3333333333335</v>
      </c>
      <c r="F19" s="5"/>
      <c r="G19" s="11">
        <f>+B19/B30</f>
        <v>5.208333333333333E-3</v>
      </c>
    </row>
    <row r="20" spans="1:9" x14ac:dyDescent="0.15">
      <c r="A20" s="5" t="s">
        <v>17</v>
      </c>
      <c r="B20" s="30">
        <v>1000000</v>
      </c>
      <c r="C20" s="5">
        <v>22370</v>
      </c>
      <c r="D20" s="6">
        <f t="shared" si="0"/>
        <v>44.70272686633885</v>
      </c>
      <c r="E20" s="6">
        <f t="shared" si="1"/>
        <v>4166.666666666667</v>
      </c>
      <c r="F20" s="5"/>
      <c r="G20" s="11">
        <f>+B20/B30</f>
        <v>1.0416666666666666E-2</v>
      </c>
    </row>
    <row r="21" spans="1:9" x14ac:dyDescent="0.15">
      <c r="A21" s="5" t="s">
        <v>18</v>
      </c>
      <c r="B21" s="30">
        <v>1000000</v>
      </c>
      <c r="C21" s="5">
        <v>22370</v>
      </c>
      <c r="D21" s="6">
        <f t="shared" si="0"/>
        <v>44.70272686633885</v>
      </c>
      <c r="E21" s="6">
        <f t="shared" si="1"/>
        <v>4166.666666666667</v>
      </c>
      <c r="F21" s="5"/>
      <c r="G21" s="11">
        <f>+B21/B30</f>
        <v>1.0416666666666666E-2</v>
      </c>
    </row>
    <row r="22" spans="1:9" x14ac:dyDescent="0.15">
      <c r="A22" s="5" t="s">
        <v>19</v>
      </c>
      <c r="B22" s="30">
        <v>38000000</v>
      </c>
      <c r="C22" s="5">
        <v>22370</v>
      </c>
      <c r="D22" s="6">
        <f t="shared" si="0"/>
        <v>1698.7036209208761</v>
      </c>
      <c r="E22" s="6">
        <f t="shared" si="1"/>
        <v>158333.33333333334</v>
      </c>
      <c r="F22" s="5"/>
      <c r="G22" s="11">
        <f>+B22/B30</f>
        <v>0.39583333333333331</v>
      </c>
    </row>
    <row r="23" spans="1:9" x14ac:dyDescent="0.15">
      <c r="A23" s="5"/>
      <c r="B23" s="30"/>
      <c r="C23" s="5"/>
      <c r="D23" s="6"/>
      <c r="E23" s="6"/>
      <c r="F23" s="5"/>
      <c r="G23" s="11"/>
    </row>
    <row r="24" spans="1:9" s="4" customFormat="1" x14ac:dyDescent="0.15">
      <c r="A24" s="9" t="s">
        <v>20</v>
      </c>
      <c r="B24" s="32">
        <f>SUM(B17:B23)</f>
        <v>55000000</v>
      </c>
      <c r="C24" s="9">
        <v>22370</v>
      </c>
      <c r="D24" s="10">
        <f t="shared" si="0"/>
        <v>2458.6499776486366</v>
      </c>
      <c r="E24" s="10">
        <f t="shared" si="1"/>
        <v>229166.66666666666</v>
      </c>
      <c r="F24" s="9"/>
      <c r="G24" s="12">
        <f>+B24/B30</f>
        <v>0.57291666666666663</v>
      </c>
    </row>
    <row r="25" spans="1:9" x14ac:dyDescent="0.15">
      <c r="A25" s="5"/>
      <c r="B25" s="30"/>
      <c r="C25" s="5"/>
      <c r="D25" s="6"/>
      <c r="E25" s="10"/>
      <c r="F25" s="5"/>
      <c r="G25" s="11"/>
    </row>
    <row r="26" spans="1:9" s="4" customFormat="1" x14ac:dyDescent="0.15">
      <c r="A26" s="9" t="s">
        <v>21</v>
      </c>
      <c r="B26" s="32">
        <v>2500000</v>
      </c>
      <c r="C26" s="9">
        <v>22370</v>
      </c>
      <c r="D26" s="10">
        <f t="shared" si="0"/>
        <v>111.75681716584711</v>
      </c>
      <c r="E26" s="10">
        <f t="shared" si="1"/>
        <v>10416.666666666666</v>
      </c>
      <c r="F26" s="9"/>
      <c r="G26" s="12">
        <f>+B26/B30</f>
        <v>2.6041666666666668E-2</v>
      </c>
    </row>
    <row r="27" spans="1:9" x14ac:dyDescent="0.15">
      <c r="A27" s="5"/>
      <c r="B27" s="30"/>
      <c r="C27" s="5"/>
      <c r="D27" s="6"/>
      <c r="E27" s="10"/>
      <c r="F27" s="5"/>
      <c r="G27" s="11"/>
    </row>
    <row r="28" spans="1:9" s="4" customFormat="1" x14ac:dyDescent="0.15">
      <c r="A28" s="9" t="s">
        <v>28</v>
      </c>
      <c r="B28" s="32">
        <f>+B24+B26</f>
        <v>57500000</v>
      </c>
      <c r="C28" s="9">
        <v>22370</v>
      </c>
      <c r="D28" s="10">
        <f t="shared" si="0"/>
        <v>2570.4067948144839</v>
      </c>
      <c r="E28" s="10">
        <f t="shared" si="1"/>
        <v>239583.33333333334</v>
      </c>
      <c r="F28" s="9"/>
      <c r="G28" s="12">
        <f>+B28/B30</f>
        <v>0.59895833333333337</v>
      </c>
    </row>
    <row r="29" spans="1:9" x14ac:dyDescent="0.15">
      <c r="A29" s="5"/>
      <c r="B29" s="30"/>
      <c r="C29" s="5"/>
      <c r="D29" s="6"/>
      <c r="E29" s="10"/>
      <c r="F29" s="5"/>
      <c r="G29" s="11"/>
    </row>
    <row r="30" spans="1:9" s="4" customFormat="1" x14ac:dyDescent="0.15">
      <c r="A30" s="9" t="s">
        <v>27</v>
      </c>
      <c r="B30" s="32">
        <v>96000000</v>
      </c>
      <c r="C30" s="9">
        <v>22370</v>
      </c>
      <c r="D30" s="10">
        <f t="shared" si="0"/>
        <v>4291.4617791685296</v>
      </c>
      <c r="E30" s="10">
        <f t="shared" si="1"/>
        <v>400000</v>
      </c>
      <c r="F30" s="9"/>
      <c r="G30" s="12"/>
      <c r="I30" s="7"/>
    </row>
    <row r="31" spans="1:9" x14ac:dyDescent="0.15">
      <c r="A31" s="5"/>
      <c r="B31" s="30"/>
      <c r="C31" s="5"/>
      <c r="D31" s="6"/>
      <c r="E31" s="10"/>
      <c r="F31" s="5"/>
      <c r="G31" s="11"/>
    </row>
    <row r="32" spans="1:9" s="4" customFormat="1" x14ac:dyDescent="0.15">
      <c r="A32" s="9" t="s">
        <v>29</v>
      </c>
      <c r="B32" s="32">
        <f>+B30-B28</f>
        <v>38500000</v>
      </c>
      <c r="C32" s="9">
        <v>22370</v>
      </c>
      <c r="D32" s="10">
        <f t="shared" si="0"/>
        <v>1721.0549843540457</v>
      </c>
      <c r="E32" s="10">
        <f t="shared" si="1"/>
        <v>160416.66666666666</v>
      </c>
      <c r="F32" s="9"/>
      <c r="G32" s="12">
        <f>+B32/B30</f>
        <v>0.40104166666666669</v>
      </c>
    </row>
    <row r="33" spans="1:7" x14ac:dyDescent="0.15">
      <c r="A33" s="5"/>
      <c r="B33" s="30"/>
      <c r="C33" s="5"/>
      <c r="D33" s="6"/>
      <c r="E33" s="10"/>
      <c r="F33" s="5"/>
      <c r="G33" s="11"/>
    </row>
    <row r="34" spans="1:7" s="4" customFormat="1" x14ac:dyDescent="0.15">
      <c r="A34" s="9" t="s">
        <v>30</v>
      </c>
      <c r="B34" s="32">
        <v>3000000</v>
      </c>
      <c r="C34" s="9">
        <v>22370</v>
      </c>
      <c r="D34" s="10">
        <f t="shared" si="0"/>
        <v>134.10818059901655</v>
      </c>
      <c r="E34" s="10">
        <f t="shared" si="1"/>
        <v>12500</v>
      </c>
      <c r="F34" s="9"/>
      <c r="G34" s="12">
        <f>+B34/B30</f>
        <v>3.125E-2</v>
      </c>
    </row>
    <row r="35" spans="1:7" x14ac:dyDescent="0.15">
      <c r="A35" s="5"/>
      <c r="B35" s="30"/>
      <c r="C35" s="5"/>
      <c r="D35" s="6"/>
      <c r="E35" s="6"/>
      <c r="F35" s="5"/>
      <c r="G35" s="11"/>
    </row>
    <row r="36" spans="1:7" s="13" customFormat="1" x14ac:dyDescent="0.15">
      <c r="A36" s="14" t="s">
        <v>32</v>
      </c>
      <c r="B36" s="33">
        <f>+B32-B34</f>
        <v>35500000</v>
      </c>
      <c r="C36" s="14">
        <v>22370</v>
      </c>
      <c r="D36" s="15">
        <f t="shared" si="0"/>
        <v>1586.9468037550291</v>
      </c>
      <c r="E36" s="15">
        <f t="shared" si="1"/>
        <v>147916.66666666666</v>
      </c>
      <c r="F36" s="14"/>
      <c r="G36" s="16">
        <f>+B36/B30</f>
        <v>0.36979166666666669</v>
      </c>
    </row>
    <row r="38" spans="1:7" x14ac:dyDescent="0.15">
      <c r="A38" s="4" t="s">
        <v>33</v>
      </c>
      <c r="G38" s="21">
        <f>+B36/B24</f>
        <v>0.6454545454545455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Christine Tautari</cp:lastModifiedBy>
  <dcterms:created xsi:type="dcterms:W3CDTF">2026-01-22T13:26:57Z</dcterms:created>
  <dcterms:modified xsi:type="dcterms:W3CDTF">2026-01-28T09:27:46Z</dcterms:modified>
</cp:coreProperties>
</file>